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2"/>
  </bookViews>
  <sheets>
    <sheet name="Graph1" sheetId="1" r:id="rId1"/>
    <sheet name="Graph2" sheetId="2" r:id="rId2"/>
    <sheet name="前期集計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<sst xmlns="http://schemas.openxmlformats.org/spreadsheetml/2006/main" count="39" uniqueCount="37">
  <si>
    <t>予算</t>
  </si>
  <si>
    <t>1月</t>
  </si>
  <si>
    <t>2月</t>
  </si>
  <si>
    <t>3月</t>
  </si>
  <si>
    <t>4月</t>
  </si>
  <si>
    <t>5月</t>
  </si>
  <si>
    <t>6月</t>
  </si>
  <si>
    <t>合計</t>
  </si>
  <si>
    <t>平均</t>
  </si>
  <si>
    <t>予算費</t>
  </si>
  <si>
    <t>定期収入</t>
  </si>
  <si>
    <t>その他</t>
  </si>
  <si>
    <t>主食</t>
  </si>
  <si>
    <t>副食</t>
  </si>
  <si>
    <t>嗜好品</t>
  </si>
  <si>
    <t>食費合計</t>
  </si>
  <si>
    <t>収入合計</t>
  </si>
  <si>
    <t>住居費</t>
  </si>
  <si>
    <t>被服費</t>
  </si>
  <si>
    <t>保険医療費</t>
  </si>
  <si>
    <t>理容衛生費</t>
  </si>
  <si>
    <t>交際費</t>
  </si>
  <si>
    <t>交通費</t>
  </si>
  <si>
    <t>通信費</t>
  </si>
  <si>
    <t>教育費</t>
  </si>
  <si>
    <t>教養娯楽費</t>
  </si>
  <si>
    <t>自動車関係費</t>
  </si>
  <si>
    <t>税金</t>
  </si>
  <si>
    <t>食費以外の合計</t>
  </si>
  <si>
    <t>支出合計</t>
  </si>
  <si>
    <t>残高</t>
  </si>
  <si>
    <t>(単位：千円）</t>
  </si>
  <si>
    <t>収入</t>
  </si>
  <si>
    <t>支出</t>
  </si>
  <si>
    <t>総予算</t>
  </si>
  <si>
    <t>前期の集計表</t>
  </si>
  <si>
    <t>水道・光熱費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</si>
</sst>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5" xfId="0" applyNumberFormat="1" applyFont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9" fontId="2" fillId="0" borderId="6" xfId="15" applyFont="1" applyBorder="1" applyAlignment="1">
      <alignment vertical="center"/>
    </xf>
    <xf numFmtId="38" fontId="2" fillId="0" borderId="7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>
      <alignment vertical="center"/>
    </xf>
    <xf numFmtId="176" fontId="2" fillId="3" borderId="8" xfId="0" applyNumberFormat="1" applyFont="1" applyFill="1" applyBorder="1" applyAlignment="1">
      <alignment vertical="center"/>
    </xf>
    <xf numFmtId="9" fontId="2" fillId="3" borderId="9" xfId="15" applyFont="1" applyFill="1" applyBorder="1" applyAlignment="1">
      <alignment vertical="center"/>
    </xf>
    <xf numFmtId="38" fontId="2" fillId="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0" applyNumberFormat="1" applyFont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9" fontId="2" fillId="0" borderId="13" xfId="15" applyFont="1" applyBorder="1" applyAlignment="1">
      <alignment vertical="center"/>
    </xf>
    <xf numFmtId="38" fontId="2" fillId="0" borderId="14" xfId="0" applyNumberFormat="1" applyFont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38" fontId="2" fillId="4" borderId="5" xfId="0" applyNumberFormat="1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/>
    </xf>
    <xf numFmtId="9" fontId="2" fillId="4" borderId="6" xfId="15" applyFont="1" applyFill="1" applyBorder="1" applyAlignment="1">
      <alignment vertical="center"/>
    </xf>
    <xf numFmtId="38" fontId="2" fillId="4" borderId="7" xfId="0" applyNumberFormat="1" applyFont="1" applyFill="1" applyBorder="1" applyAlignment="1">
      <alignment horizontal="right" vertical="center"/>
    </xf>
    <xf numFmtId="38" fontId="2" fillId="0" borderId="5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9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9" fontId="2" fillId="2" borderId="15" xfId="15" applyFont="1" applyFill="1" applyBorder="1" applyAlignment="1">
      <alignment vertical="center"/>
    </xf>
    <xf numFmtId="38" fontId="2" fillId="2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8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38" fontId="2" fillId="5" borderId="19" xfId="0" applyNumberFormat="1" applyFont="1" applyFill="1" applyBorder="1" applyAlignment="1">
      <alignment vertical="center"/>
    </xf>
    <xf numFmtId="9" fontId="2" fillId="5" borderId="20" xfId="15" applyFont="1" applyFill="1" applyBorder="1" applyAlignment="1">
      <alignment vertical="center"/>
    </xf>
    <xf numFmtId="38" fontId="2" fillId="5" borderId="21" xfId="0" applyNumberFormat="1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38" fontId="2" fillId="6" borderId="5" xfId="0" applyNumberFormat="1" applyFont="1" applyFill="1" applyBorder="1" applyAlignment="1">
      <alignment vertical="center"/>
    </xf>
    <xf numFmtId="176" fontId="2" fillId="6" borderId="5" xfId="0" applyNumberFormat="1" applyFont="1" applyFill="1" applyBorder="1" applyAlignment="1">
      <alignment vertical="center"/>
    </xf>
    <xf numFmtId="9" fontId="2" fillId="6" borderId="6" xfId="15" applyFont="1" applyFill="1" applyBorder="1" applyAlignment="1">
      <alignment vertical="center"/>
    </xf>
    <xf numFmtId="38" fontId="2" fillId="6" borderId="7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支出内訳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'前期集計表'!$B$12:$B$25</c:f>
              <c:strCache>
                <c:ptCount val="14"/>
                <c:pt idx="0">
                  <c:v>食費合計</c:v>
                </c:pt>
                <c:pt idx="1">
                  <c:v>住居費</c:v>
                </c:pt>
                <c:pt idx="2">
                  <c:v>水道・光熱費</c:v>
                </c:pt>
                <c:pt idx="3">
                  <c:v>被服費</c:v>
                </c:pt>
                <c:pt idx="4">
                  <c:v>保険医療費</c:v>
                </c:pt>
                <c:pt idx="5">
                  <c:v>理容衛生費</c:v>
                </c:pt>
                <c:pt idx="6">
                  <c:v>交際費</c:v>
                </c:pt>
                <c:pt idx="7">
                  <c:v>交通費</c:v>
                </c:pt>
                <c:pt idx="8">
                  <c:v>通信費</c:v>
                </c:pt>
                <c:pt idx="9">
                  <c:v>教育費</c:v>
                </c:pt>
                <c:pt idx="10">
                  <c:v>教養娯楽費</c:v>
                </c:pt>
                <c:pt idx="11">
                  <c:v>自動車関係費</c:v>
                </c:pt>
                <c:pt idx="12">
                  <c:v>税金</c:v>
                </c:pt>
                <c:pt idx="13">
                  <c:v>その他</c:v>
                </c:pt>
              </c:strCache>
            </c:strRef>
          </c:cat>
          <c:val>
            <c:numRef>
              <c:f>'前期集計表'!$L$12:$L$25</c:f>
              <c:numCache>
                <c:ptCount val="14"/>
                <c:pt idx="0">
                  <c:v>85.5</c:v>
                </c:pt>
                <c:pt idx="1">
                  <c:v>52</c:v>
                </c:pt>
                <c:pt idx="2">
                  <c:v>18.666666666666668</c:v>
                </c:pt>
                <c:pt idx="3">
                  <c:v>15.5</c:v>
                </c:pt>
                <c:pt idx="4">
                  <c:v>6.5</c:v>
                </c:pt>
                <c:pt idx="5">
                  <c:v>9.166666666666666</c:v>
                </c:pt>
                <c:pt idx="6">
                  <c:v>10.666666666666666</c:v>
                </c:pt>
                <c:pt idx="7">
                  <c:v>5.666666666666667</c:v>
                </c:pt>
                <c:pt idx="8">
                  <c:v>15.166666666666666</c:v>
                </c:pt>
                <c:pt idx="9">
                  <c:v>10</c:v>
                </c:pt>
                <c:pt idx="10">
                  <c:v>13.166666666666666</c:v>
                </c:pt>
                <c:pt idx="11">
                  <c:v>9.166666666666666</c:v>
                </c:pt>
                <c:pt idx="12">
                  <c:v>30</c:v>
                </c:pt>
                <c:pt idx="13">
                  <c:v>13.833333333333334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収入と支出の比較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'前期集計表'!$B$6</c:f>
              <c:strCache>
                <c:ptCount val="1"/>
                <c:pt idx="0">
                  <c:v>収入合計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'前期集計表'!$E$3:$J$3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'前期集計表'!$E$6:$J$6</c:f>
              <c:numCache>
                <c:ptCount val="6"/>
                <c:pt idx="0">
                  <c:v>290</c:v>
                </c:pt>
                <c:pt idx="1">
                  <c:v>280</c:v>
                </c:pt>
                <c:pt idx="2">
                  <c:v>282</c:v>
                </c:pt>
                <c:pt idx="3">
                  <c:v>310</c:v>
                </c:pt>
                <c:pt idx="4">
                  <c:v>298</c:v>
                </c:pt>
                <c:pt idx="5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'前期集計表'!$B$28</c:f>
              <c:strCache>
                <c:ptCount val="1"/>
                <c:pt idx="0">
                  <c:v>支出合計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'前期集計表'!$E$3:$J$3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'前期集計表'!$E$28:$J$28</c:f>
              <c:numCache>
                <c:ptCount val="6"/>
                <c:pt idx="0">
                  <c:v>255</c:v>
                </c:pt>
                <c:pt idx="1">
                  <c:v>213</c:v>
                </c:pt>
                <c:pt idx="2">
                  <c:v>216</c:v>
                </c:pt>
                <c:pt idx="3">
                  <c:v>357</c:v>
                </c:pt>
                <c:pt idx="4">
                  <c:v>309</c:v>
                </c:pt>
                <c:pt idx="5">
                  <c:v>420</c:v>
                </c:pt>
              </c:numCache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8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前期支出推移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2425"/>
          <c:w val="0.745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'前期集計表'!$B$12</c:f>
              <c:strCache>
                <c:ptCount val="1"/>
                <c:pt idx="0">
                  <c:v>食費合計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'前期集計表'!$E$3:$J$3</c:f>
              <c:strCache/>
            </c:strRef>
          </c:cat>
          <c:val>
            <c:numRef>
              <c:f>'前期集計表'!$E$12:$J$12</c:f>
              <c:numCache/>
            </c:numRef>
          </c:val>
        </c:ser>
        <c:ser>
          <c:idx val="1"/>
          <c:order val="1"/>
          <c:tx>
            <c:strRef>
              <c:f>'前期集計表'!$B$14</c:f>
              <c:strCache>
                <c:ptCount val="1"/>
                <c:pt idx="0">
                  <c:v>水道・光熱費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'前期集計表'!$E$3:$J$3</c:f>
              <c:strCache/>
            </c:strRef>
          </c:cat>
          <c:val>
            <c:numRef>
              <c:f>'前期集計表'!$E$14:$J$14</c:f>
              <c:numCache/>
            </c:numRef>
          </c:val>
        </c:ser>
        <c:ser>
          <c:idx val="2"/>
          <c:order val="2"/>
          <c:tx>
            <c:strRef>
              <c:f>'前期集計表'!$B$16</c:f>
              <c:strCache>
                <c:ptCount val="1"/>
                <c:pt idx="0">
                  <c:v>保険医療費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'前期集計表'!$E$3:$J$3</c:f>
              <c:strCache/>
            </c:strRef>
          </c:cat>
          <c:val>
            <c:numRef>
              <c:f>'前期集計表'!$E$16:$J$16</c:f>
              <c:numCache/>
            </c:numRef>
          </c:val>
        </c:ser>
        <c:ser>
          <c:idx val="3"/>
          <c:order val="3"/>
          <c:tx>
            <c:strRef>
              <c:f>'前期集計表'!$B$20</c:f>
              <c:strCache>
                <c:ptCount val="1"/>
                <c:pt idx="0">
                  <c:v>通信費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'前期集計表'!$E$3:$J$3</c:f>
              <c:strCache/>
            </c:strRef>
          </c:cat>
          <c:val>
            <c:numRef>
              <c:f>'前期集計表'!$E$20:$J$20</c:f>
              <c:numCache/>
            </c:numRef>
          </c:val>
        </c:ser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02947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18900000" scaled="1"/>
        </a:gradFill>
        <a:ln w="38100">
          <a:solidFill>
            <a:srgbClr val="339966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0</xdr:rowOff>
    </xdr:from>
    <xdr:to>
      <xdr:col>13</xdr:col>
      <xdr:colOff>600075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38100" y="6724650"/>
        <a:ext cx="9582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9.00390625" style="1" customWidth="1"/>
    <col min="2" max="2" width="15.125" style="2" bestFit="1" customWidth="1"/>
    <col min="3" max="3" width="9.00390625" style="1" customWidth="1"/>
    <col min="4" max="4" width="1.4921875" style="1" customWidth="1"/>
    <col min="5" max="10" width="9.00390625" style="1" customWidth="1"/>
    <col min="11" max="11" width="11.75390625" style="1" bestFit="1" customWidth="1"/>
    <col min="12" max="16384" width="9.00390625" style="1" customWidth="1"/>
  </cols>
  <sheetData>
    <row r="1" spans="1:14" ht="69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thickBot="1">
      <c r="K2" s="1" t="s">
        <v>31</v>
      </c>
    </row>
    <row r="3" spans="1:14" s="2" customFormat="1" ht="15" thickTop="1">
      <c r="A3" s="3"/>
      <c r="B3" s="4"/>
      <c r="C3" s="4" t="s">
        <v>0</v>
      </c>
      <c r="D3" s="4"/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5" t="s">
        <v>7</v>
      </c>
      <c r="L3" s="4" t="s">
        <v>8</v>
      </c>
      <c r="M3" s="6" t="s">
        <v>9</v>
      </c>
      <c r="N3" s="7" t="s">
        <v>34</v>
      </c>
    </row>
    <row r="4" spans="1:14" ht="14.25">
      <c r="A4" s="51" t="s">
        <v>32</v>
      </c>
      <c r="B4" s="8" t="s">
        <v>10</v>
      </c>
      <c r="C4" s="9">
        <v>300</v>
      </c>
      <c r="D4" s="9"/>
      <c r="E4" s="9">
        <v>290</v>
      </c>
      <c r="F4" s="9">
        <v>280</v>
      </c>
      <c r="G4" s="9">
        <v>282</v>
      </c>
      <c r="H4" s="9">
        <v>310</v>
      </c>
      <c r="I4" s="9">
        <v>298</v>
      </c>
      <c r="J4" s="9">
        <v>300</v>
      </c>
      <c r="K4" s="10">
        <f>SUM(E4:J4)</f>
        <v>1760</v>
      </c>
      <c r="L4" s="11">
        <f>AVERAGE(E4:J4)</f>
        <v>293.3333333333333</v>
      </c>
      <c r="M4" s="12">
        <f>C4/L4</f>
        <v>1.0227272727272727</v>
      </c>
      <c r="N4" s="13">
        <f>L4*6</f>
        <v>1760</v>
      </c>
    </row>
    <row r="5" spans="1:14" ht="14.25">
      <c r="A5" s="52"/>
      <c r="B5" s="8" t="s">
        <v>11</v>
      </c>
      <c r="C5" s="9">
        <v>133</v>
      </c>
      <c r="D5" s="9"/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800</v>
      </c>
      <c r="K5" s="10">
        <f aca="true" t="shared" si="0" ref="K5:K25">SUM(E5:J5)</f>
        <v>800</v>
      </c>
      <c r="L5" s="11">
        <f aca="true" t="shared" si="1" ref="L5:L28">AVERAGE(E5:J5)</f>
        <v>133.33333333333334</v>
      </c>
      <c r="M5" s="12">
        <f aca="true" t="shared" si="2" ref="M5:M30">C5/L5</f>
        <v>0.9974999999999999</v>
      </c>
      <c r="N5" s="13">
        <f aca="true" t="shared" si="3" ref="N5:N30">L5*6</f>
        <v>800</v>
      </c>
    </row>
    <row r="6" spans="1:14" ht="15" thickBot="1">
      <c r="A6" s="53"/>
      <c r="B6" s="14" t="s">
        <v>16</v>
      </c>
      <c r="C6" s="15">
        <f>SUM(C4:C5)</f>
        <v>433</v>
      </c>
      <c r="D6" s="15"/>
      <c r="E6" s="15">
        <f>SUM(E4:E5)</f>
        <v>290</v>
      </c>
      <c r="F6" s="15">
        <f aca="true" t="shared" si="4" ref="F6:K6">SUM(F4:F5)</f>
        <v>280</v>
      </c>
      <c r="G6" s="15">
        <f t="shared" si="4"/>
        <v>282</v>
      </c>
      <c r="H6" s="15">
        <f t="shared" si="4"/>
        <v>310</v>
      </c>
      <c r="I6" s="15">
        <f t="shared" si="4"/>
        <v>298</v>
      </c>
      <c r="J6" s="15">
        <f t="shared" si="4"/>
        <v>1100</v>
      </c>
      <c r="K6" s="15">
        <f t="shared" si="4"/>
        <v>2560</v>
      </c>
      <c r="L6" s="16">
        <f t="shared" si="1"/>
        <v>426.6666666666667</v>
      </c>
      <c r="M6" s="17">
        <f t="shared" si="2"/>
        <v>1.01484375</v>
      </c>
      <c r="N6" s="18">
        <f t="shared" si="3"/>
        <v>2560</v>
      </c>
    </row>
    <row r="7" spans="1:14" ht="15" thickTop="1">
      <c r="A7" s="19"/>
      <c r="B7" s="20"/>
      <c r="C7" s="21"/>
      <c r="D7" s="21"/>
      <c r="E7" s="21"/>
      <c r="F7" s="21"/>
      <c r="G7" s="21"/>
      <c r="H7" s="21"/>
      <c r="I7" s="21"/>
      <c r="J7" s="21"/>
      <c r="K7" s="22"/>
      <c r="L7" s="23"/>
      <c r="M7" s="24"/>
      <c r="N7" s="25"/>
    </row>
    <row r="8" spans="1:14" ht="14.25">
      <c r="A8" s="51" t="s">
        <v>33</v>
      </c>
      <c r="B8" s="8" t="s">
        <v>12</v>
      </c>
      <c r="C8" s="9">
        <v>12</v>
      </c>
      <c r="D8" s="9"/>
      <c r="E8" s="9">
        <v>10</v>
      </c>
      <c r="F8" s="9">
        <v>12</v>
      </c>
      <c r="G8" s="9">
        <v>11</v>
      </c>
      <c r="H8" s="9">
        <v>9</v>
      </c>
      <c r="I8" s="9">
        <v>13</v>
      </c>
      <c r="J8" s="9">
        <v>15</v>
      </c>
      <c r="K8" s="10">
        <f t="shared" si="0"/>
        <v>70</v>
      </c>
      <c r="L8" s="11">
        <f t="shared" si="1"/>
        <v>11.666666666666666</v>
      </c>
      <c r="M8" s="12">
        <f t="shared" si="2"/>
        <v>1.0285714285714287</v>
      </c>
      <c r="N8" s="13">
        <f t="shared" si="3"/>
        <v>70</v>
      </c>
    </row>
    <row r="9" spans="1:14" ht="14.25">
      <c r="A9" s="52"/>
      <c r="B9" s="46" t="s">
        <v>13</v>
      </c>
      <c r="C9" s="47">
        <v>45</v>
      </c>
      <c r="D9" s="47"/>
      <c r="E9" s="47">
        <v>43</v>
      </c>
      <c r="F9" s="47">
        <v>41</v>
      </c>
      <c r="G9" s="47">
        <v>44</v>
      </c>
      <c r="H9" s="47">
        <v>39</v>
      </c>
      <c r="I9" s="47">
        <v>38</v>
      </c>
      <c r="J9" s="47">
        <v>42</v>
      </c>
      <c r="K9" s="10">
        <f t="shared" si="0"/>
        <v>247</v>
      </c>
      <c r="L9" s="48">
        <f t="shared" si="1"/>
        <v>41.166666666666664</v>
      </c>
      <c r="M9" s="49">
        <f t="shared" si="2"/>
        <v>1.0931174089068827</v>
      </c>
      <c r="N9" s="50">
        <f t="shared" si="3"/>
        <v>247</v>
      </c>
    </row>
    <row r="10" spans="1:14" ht="14.25">
      <c r="A10" s="52"/>
      <c r="B10" s="8" t="s">
        <v>14</v>
      </c>
      <c r="C10" s="9">
        <v>20</v>
      </c>
      <c r="D10" s="9"/>
      <c r="E10" s="9">
        <v>20</v>
      </c>
      <c r="F10" s="9">
        <v>18</v>
      </c>
      <c r="G10" s="9">
        <v>19</v>
      </c>
      <c r="H10" s="9">
        <v>21</v>
      </c>
      <c r="I10" s="9">
        <v>22</v>
      </c>
      <c r="J10" s="9">
        <v>18</v>
      </c>
      <c r="K10" s="10">
        <f t="shared" si="0"/>
        <v>118</v>
      </c>
      <c r="L10" s="11">
        <f t="shared" si="1"/>
        <v>19.666666666666668</v>
      </c>
      <c r="M10" s="12">
        <f t="shared" si="2"/>
        <v>1.0169491525423728</v>
      </c>
      <c r="N10" s="13">
        <f t="shared" si="3"/>
        <v>118</v>
      </c>
    </row>
    <row r="11" spans="1:14" ht="14.25">
      <c r="A11" s="52"/>
      <c r="B11" s="46" t="s">
        <v>11</v>
      </c>
      <c r="C11" s="47">
        <v>20</v>
      </c>
      <c r="D11" s="47"/>
      <c r="E11" s="47">
        <v>12</v>
      </c>
      <c r="F11" s="47">
        <v>11</v>
      </c>
      <c r="G11" s="47">
        <v>13</v>
      </c>
      <c r="H11" s="47">
        <v>14</v>
      </c>
      <c r="I11" s="47">
        <v>15</v>
      </c>
      <c r="J11" s="47">
        <v>13</v>
      </c>
      <c r="K11" s="10">
        <f t="shared" si="0"/>
        <v>78</v>
      </c>
      <c r="L11" s="48">
        <f t="shared" si="1"/>
        <v>13</v>
      </c>
      <c r="M11" s="49">
        <f t="shared" si="2"/>
        <v>1.5384615384615385</v>
      </c>
      <c r="N11" s="50">
        <f t="shared" si="3"/>
        <v>78</v>
      </c>
    </row>
    <row r="12" spans="1:14" ht="14.25">
      <c r="A12" s="52"/>
      <c r="B12" s="26" t="s">
        <v>15</v>
      </c>
      <c r="C12" s="27">
        <f>SUM(C8:C11)</f>
        <v>97</v>
      </c>
      <c r="D12" s="27"/>
      <c r="E12" s="27">
        <f>SUM(E8:E11)</f>
        <v>85</v>
      </c>
      <c r="F12" s="27">
        <f aca="true" t="shared" si="5" ref="F12:K12">SUM(F8:F11)</f>
        <v>82</v>
      </c>
      <c r="G12" s="27">
        <f t="shared" si="5"/>
        <v>87</v>
      </c>
      <c r="H12" s="27">
        <f t="shared" si="5"/>
        <v>83</v>
      </c>
      <c r="I12" s="27">
        <f t="shared" si="5"/>
        <v>88</v>
      </c>
      <c r="J12" s="27">
        <f t="shared" si="5"/>
        <v>88</v>
      </c>
      <c r="K12" s="27">
        <f t="shared" si="5"/>
        <v>513</v>
      </c>
      <c r="L12" s="28">
        <f t="shared" si="1"/>
        <v>85.5</v>
      </c>
      <c r="M12" s="29">
        <f t="shared" si="2"/>
        <v>1.1345029239766082</v>
      </c>
      <c r="N12" s="30">
        <f t="shared" si="3"/>
        <v>513</v>
      </c>
    </row>
    <row r="13" spans="1:14" ht="14.25">
      <c r="A13" s="52"/>
      <c r="B13" s="8" t="s">
        <v>17</v>
      </c>
      <c r="C13" s="9">
        <v>52</v>
      </c>
      <c r="D13" s="9"/>
      <c r="E13" s="9">
        <v>52</v>
      </c>
      <c r="F13" s="9">
        <v>52</v>
      </c>
      <c r="G13" s="9">
        <v>52</v>
      </c>
      <c r="H13" s="9">
        <v>52</v>
      </c>
      <c r="I13" s="9">
        <v>52</v>
      </c>
      <c r="J13" s="9">
        <v>52</v>
      </c>
      <c r="K13" s="10">
        <f t="shared" si="0"/>
        <v>312</v>
      </c>
      <c r="L13" s="11">
        <f t="shared" si="1"/>
        <v>52</v>
      </c>
      <c r="M13" s="12">
        <f t="shared" si="2"/>
        <v>1</v>
      </c>
      <c r="N13" s="13">
        <f t="shared" si="3"/>
        <v>312</v>
      </c>
    </row>
    <row r="14" spans="1:14" ht="14.25">
      <c r="A14" s="52"/>
      <c r="B14" s="46" t="s">
        <v>36</v>
      </c>
      <c r="C14" s="47">
        <v>20</v>
      </c>
      <c r="D14" s="47"/>
      <c r="E14" s="47">
        <v>19</v>
      </c>
      <c r="F14" s="47">
        <v>18</v>
      </c>
      <c r="G14" s="47">
        <v>22</v>
      </c>
      <c r="H14" s="47">
        <v>18</v>
      </c>
      <c r="I14" s="47">
        <v>19</v>
      </c>
      <c r="J14" s="47">
        <v>16</v>
      </c>
      <c r="K14" s="10">
        <f t="shared" si="0"/>
        <v>112</v>
      </c>
      <c r="L14" s="48">
        <f t="shared" si="1"/>
        <v>18.666666666666668</v>
      </c>
      <c r="M14" s="49">
        <f t="shared" si="2"/>
        <v>1.0714285714285714</v>
      </c>
      <c r="N14" s="50">
        <f t="shared" si="3"/>
        <v>112</v>
      </c>
    </row>
    <row r="15" spans="1:14" ht="14.25">
      <c r="A15" s="52"/>
      <c r="B15" s="8" t="s">
        <v>18</v>
      </c>
      <c r="C15" s="9">
        <v>20</v>
      </c>
      <c r="D15" s="9"/>
      <c r="E15" s="9">
        <v>18</v>
      </c>
      <c r="F15" s="9">
        <v>0</v>
      </c>
      <c r="G15" s="9">
        <v>0</v>
      </c>
      <c r="H15" s="9">
        <v>0</v>
      </c>
      <c r="I15" s="9">
        <v>15</v>
      </c>
      <c r="J15" s="9">
        <v>60</v>
      </c>
      <c r="K15" s="10">
        <f t="shared" si="0"/>
        <v>93</v>
      </c>
      <c r="L15" s="11">
        <f t="shared" si="1"/>
        <v>15.5</v>
      </c>
      <c r="M15" s="12">
        <f t="shared" si="2"/>
        <v>1.2903225806451613</v>
      </c>
      <c r="N15" s="13">
        <f t="shared" si="3"/>
        <v>93</v>
      </c>
    </row>
    <row r="16" spans="1:14" ht="14.25">
      <c r="A16" s="52"/>
      <c r="B16" s="46" t="s">
        <v>19</v>
      </c>
      <c r="C16" s="47">
        <v>6</v>
      </c>
      <c r="D16" s="47"/>
      <c r="E16" s="47">
        <v>5</v>
      </c>
      <c r="F16" s="47">
        <v>4</v>
      </c>
      <c r="G16" s="47">
        <v>6</v>
      </c>
      <c r="H16" s="47">
        <v>15</v>
      </c>
      <c r="I16" s="47">
        <v>4</v>
      </c>
      <c r="J16" s="47">
        <v>5</v>
      </c>
      <c r="K16" s="10">
        <f t="shared" si="0"/>
        <v>39</v>
      </c>
      <c r="L16" s="48">
        <f t="shared" si="1"/>
        <v>6.5</v>
      </c>
      <c r="M16" s="49">
        <f t="shared" si="2"/>
        <v>0.9230769230769231</v>
      </c>
      <c r="N16" s="50">
        <f t="shared" si="3"/>
        <v>39</v>
      </c>
    </row>
    <row r="17" spans="1:14" ht="14.25">
      <c r="A17" s="52"/>
      <c r="B17" s="8" t="s">
        <v>20</v>
      </c>
      <c r="C17" s="9">
        <v>10</v>
      </c>
      <c r="D17" s="9"/>
      <c r="E17" s="9">
        <v>10</v>
      </c>
      <c r="F17" s="9">
        <v>5</v>
      </c>
      <c r="G17" s="9">
        <v>5</v>
      </c>
      <c r="H17" s="9">
        <v>7</v>
      </c>
      <c r="I17" s="9">
        <v>8</v>
      </c>
      <c r="J17" s="9">
        <v>20</v>
      </c>
      <c r="K17" s="10">
        <f t="shared" si="0"/>
        <v>55</v>
      </c>
      <c r="L17" s="11">
        <f t="shared" si="1"/>
        <v>9.166666666666666</v>
      </c>
      <c r="M17" s="12">
        <f t="shared" si="2"/>
        <v>1.090909090909091</v>
      </c>
      <c r="N17" s="13">
        <f t="shared" si="3"/>
        <v>55</v>
      </c>
    </row>
    <row r="18" spans="1:14" ht="14.25">
      <c r="A18" s="52"/>
      <c r="B18" s="46" t="s">
        <v>21</v>
      </c>
      <c r="C18" s="47">
        <v>20</v>
      </c>
      <c r="D18" s="47"/>
      <c r="E18" s="47">
        <v>10</v>
      </c>
      <c r="F18" s="47">
        <v>5</v>
      </c>
      <c r="G18" s="47">
        <v>5</v>
      </c>
      <c r="H18" s="47">
        <v>8</v>
      </c>
      <c r="I18" s="47">
        <v>6</v>
      </c>
      <c r="J18" s="47">
        <v>30</v>
      </c>
      <c r="K18" s="10">
        <f t="shared" si="0"/>
        <v>64</v>
      </c>
      <c r="L18" s="48">
        <f t="shared" si="1"/>
        <v>10.666666666666666</v>
      </c>
      <c r="M18" s="49">
        <f t="shared" si="2"/>
        <v>1.875</v>
      </c>
      <c r="N18" s="50">
        <f t="shared" si="3"/>
        <v>64</v>
      </c>
    </row>
    <row r="19" spans="1:14" ht="14.25">
      <c r="A19" s="52"/>
      <c r="B19" s="8" t="s">
        <v>22</v>
      </c>
      <c r="C19" s="9">
        <v>5</v>
      </c>
      <c r="D19" s="9"/>
      <c r="E19" s="9">
        <v>1</v>
      </c>
      <c r="F19" s="9">
        <v>2</v>
      </c>
      <c r="G19" s="9">
        <v>1</v>
      </c>
      <c r="H19" s="9">
        <v>0</v>
      </c>
      <c r="I19" s="9">
        <v>0</v>
      </c>
      <c r="J19" s="9">
        <v>30</v>
      </c>
      <c r="K19" s="10">
        <f t="shared" si="0"/>
        <v>34</v>
      </c>
      <c r="L19" s="11">
        <f t="shared" si="1"/>
        <v>5.666666666666667</v>
      </c>
      <c r="M19" s="12">
        <f t="shared" si="2"/>
        <v>0.8823529411764706</v>
      </c>
      <c r="N19" s="13">
        <f t="shared" si="3"/>
        <v>34</v>
      </c>
    </row>
    <row r="20" spans="1:14" ht="14.25">
      <c r="A20" s="52"/>
      <c r="B20" s="46" t="s">
        <v>23</v>
      </c>
      <c r="C20" s="47">
        <v>15</v>
      </c>
      <c r="D20" s="47"/>
      <c r="E20" s="47">
        <v>13</v>
      </c>
      <c r="F20" s="47">
        <v>11</v>
      </c>
      <c r="G20" s="47">
        <v>12</v>
      </c>
      <c r="H20" s="47">
        <v>19</v>
      </c>
      <c r="I20" s="47">
        <v>16</v>
      </c>
      <c r="J20" s="47">
        <v>20</v>
      </c>
      <c r="K20" s="10">
        <f t="shared" si="0"/>
        <v>91</v>
      </c>
      <c r="L20" s="48">
        <f t="shared" si="1"/>
        <v>15.166666666666666</v>
      </c>
      <c r="M20" s="49">
        <f t="shared" si="2"/>
        <v>0.989010989010989</v>
      </c>
      <c r="N20" s="50">
        <f t="shared" si="3"/>
        <v>91</v>
      </c>
    </row>
    <row r="21" spans="1:14" ht="14.25">
      <c r="A21" s="52"/>
      <c r="B21" s="8" t="s">
        <v>24</v>
      </c>
      <c r="C21" s="9">
        <v>10</v>
      </c>
      <c r="D21" s="9"/>
      <c r="E21" s="9">
        <v>10</v>
      </c>
      <c r="F21" s="9">
        <v>10</v>
      </c>
      <c r="G21" s="9">
        <v>10</v>
      </c>
      <c r="H21" s="9">
        <v>10</v>
      </c>
      <c r="I21" s="9">
        <v>10</v>
      </c>
      <c r="J21" s="9">
        <v>10</v>
      </c>
      <c r="K21" s="10">
        <f t="shared" si="0"/>
        <v>60</v>
      </c>
      <c r="L21" s="11">
        <f t="shared" si="1"/>
        <v>10</v>
      </c>
      <c r="M21" s="12">
        <f t="shared" si="2"/>
        <v>1</v>
      </c>
      <c r="N21" s="13">
        <f t="shared" si="3"/>
        <v>60</v>
      </c>
    </row>
    <row r="22" spans="1:14" ht="14.25">
      <c r="A22" s="52"/>
      <c r="B22" s="46" t="s">
        <v>25</v>
      </c>
      <c r="C22" s="47">
        <v>10</v>
      </c>
      <c r="D22" s="47"/>
      <c r="E22" s="47">
        <v>12</v>
      </c>
      <c r="F22" s="47">
        <v>8</v>
      </c>
      <c r="G22" s="47">
        <v>6</v>
      </c>
      <c r="H22" s="47">
        <v>15</v>
      </c>
      <c r="I22" s="47">
        <v>8</v>
      </c>
      <c r="J22" s="47">
        <v>30</v>
      </c>
      <c r="K22" s="10">
        <f t="shared" si="0"/>
        <v>79</v>
      </c>
      <c r="L22" s="48">
        <f t="shared" si="1"/>
        <v>13.166666666666666</v>
      </c>
      <c r="M22" s="49">
        <f t="shared" si="2"/>
        <v>0.759493670886076</v>
      </c>
      <c r="N22" s="50">
        <f t="shared" si="3"/>
        <v>79</v>
      </c>
    </row>
    <row r="23" spans="1:14" ht="14.25">
      <c r="A23" s="52"/>
      <c r="B23" s="8" t="s">
        <v>26</v>
      </c>
      <c r="C23" s="9">
        <v>10</v>
      </c>
      <c r="D23" s="9"/>
      <c r="E23" s="9">
        <v>12</v>
      </c>
      <c r="F23" s="9">
        <v>8</v>
      </c>
      <c r="G23" s="9">
        <v>3</v>
      </c>
      <c r="H23" s="9">
        <v>15</v>
      </c>
      <c r="I23" s="9">
        <v>8</v>
      </c>
      <c r="J23" s="9">
        <v>9</v>
      </c>
      <c r="K23" s="10">
        <f t="shared" si="0"/>
        <v>55</v>
      </c>
      <c r="L23" s="11">
        <f t="shared" si="1"/>
        <v>9.166666666666666</v>
      </c>
      <c r="M23" s="12">
        <f t="shared" si="2"/>
        <v>1.090909090909091</v>
      </c>
      <c r="N23" s="13">
        <f t="shared" si="3"/>
        <v>55</v>
      </c>
    </row>
    <row r="24" spans="1:14" ht="14.25">
      <c r="A24" s="52"/>
      <c r="B24" s="46" t="s">
        <v>27</v>
      </c>
      <c r="C24" s="47">
        <v>18</v>
      </c>
      <c r="D24" s="47"/>
      <c r="E24" s="47">
        <v>0</v>
      </c>
      <c r="F24" s="47">
        <v>0</v>
      </c>
      <c r="G24" s="47">
        <v>0</v>
      </c>
      <c r="H24" s="47">
        <v>100</v>
      </c>
      <c r="I24" s="47">
        <v>50</v>
      </c>
      <c r="J24" s="47">
        <v>30</v>
      </c>
      <c r="K24" s="10">
        <f t="shared" si="0"/>
        <v>180</v>
      </c>
      <c r="L24" s="48">
        <f t="shared" si="1"/>
        <v>30</v>
      </c>
      <c r="M24" s="49">
        <f t="shared" si="2"/>
        <v>0.6</v>
      </c>
      <c r="N24" s="50">
        <f t="shared" si="3"/>
        <v>180</v>
      </c>
    </row>
    <row r="25" spans="1:14" ht="14.25">
      <c r="A25" s="52"/>
      <c r="B25" s="8" t="s">
        <v>11</v>
      </c>
      <c r="C25" s="9">
        <v>20</v>
      </c>
      <c r="D25" s="9"/>
      <c r="E25" s="9">
        <v>8</v>
      </c>
      <c r="F25" s="9">
        <v>8</v>
      </c>
      <c r="G25" s="9">
        <v>7</v>
      </c>
      <c r="H25" s="9">
        <v>15</v>
      </c>
      <c r="I25" s="9">
        <v>25</v>
      </c>
      <c r="J25" s="9">
        <v>20</v>
      </c>
      <c r="K25" s="10">
        <f t="shared" si="0"/>
        <v>83</v>
      </c>
      <c r="L25" s="11">
        <f t="shared" si="1"/>
        <v>13.833333333333334</v>
      </c>
      <c r="M25" s="12">
        <f t="shared" si="2"/>
        <v>1.4457831325301205</v>
      </c>
      <c r="N25" s="13">
        <f t="shared" si="3"/>
        <v>83</v>
      </c>
    </row>
    <row r="26" spans="1:14" ht="14.25">
      <c r="A26" s="52"/>
      <c r="B26" s="26" t="s">
        <v>28</v>
      </c>
      <c r="C26" s="27">
        <f>SUM(C13:C25)</f>
        <v>216</v>
      </c>
      <c r="D26" s="27"/>
      <c r="E26" s="27">
        <f>SUM(E13:E25)</f>
        <v>170</v>
      </c>
      <c r="F26" s="27">
        <f aca="true" t="shared" si="6" ref="F26:K26">SUM(F13:F25)</f>
        <v>131</v>
      </c>
      <c r="G26" s="27">
        <f t="shared" si="6"/>
        <v>129</v>
      </c>
      <c r="H26" s="27">
        <f t="shared" si="6"/>
        <v>274</v>
      </c>
      <c r="I26" s="27">
        <f t="shared" si="6"/>
        <v>221</v>
      </c>
      <c r="J26" s="27">
        <f t="shared" si="6"/>
        <v>332</v>
      </c>
      <c r="K26" s="27">
        <f t="shared" si="6"/>
        <v>1257</v>
      </c>
      <c r="L26" s="28">
        <f t="shared" si="1"/>
        <v>209.5</v>
      </c>
      <c r="M26" s="29">
        <f t="shared" si="2"/>
        <v>1.0310262529832936</v>
      </c>
      <c r="N26" s="30">
        <f t="shared" si="3"/>
        <v>1257</v>
      </c>
    </row>
    <row r="27" spans="1:14" ht="14.25">
      <c r="A27" s="52"/>
      <c r="B27" s="8"/>
      <c r="C27" s="9"/>
      <c r="D27" s="9"/>
      <c r="E27" s="9"/>
      <c r="F27" s="9"/>
      <c r="G27" s="9"/>
      <c r="H27" s="9"/>
      <c r="I27" s="9"/>
      <c r="J27" s="9"/>
      <c r="K27" s="31"/>
      <c r="L27" s="11"/>
      <c r="M27" s="12"/>
      <c r="N27" s="13"/>
    </row>
    <row r="28" spans="1:14" ht="15" thickBot="1">
      <c r="A28" s="53"/>
      <c r="B28" s="32" t="s">
        <v>29</v>
      </c>
      <c r="C28" s="33">
        <f>C12+C26</f>
        <v>313</v>
      </c>
      <c r="D28" s="33"/>
      <c r="E28" s="33">
        <f>E12+E26</f>
        <v>255</v>
      </c>
      <c r="F28" s="33">
        <f aca="true" t="shared" si="7" ref="F28:K28">F12+F26</f>
        <v>213</v>
      </c>
      <c r="G28" s="33">
        <f t="shared" si="7"/>
        <v>216</v>
      </c>
      <c r="H28" s="33">
        <f t="shared" si="7"/>
        <v>357</v>
      </c>
      <c r="I28" s="33">
        <f t="shared" si="7"/>
        <v>309</v>
      </c>
      <c r="J28" s="33">
        <f t="shared" si="7"/>
        <v>420</v>
      </c>
      <c r="K28" s="33">
        <f t="shared" si="7"/>
        <v>1770</v>
      </c>
      <c r="L28" s="34">
        <f t="shared" si="1"/>
        <v>295</v>
      </c>
      <c r="M28" s="35">
        <f t="shared" si="2"/>
        <v>1.0610169491525423</v>
      </c>
      <c r="N28" s="36">
        <f t="shared" si="3"/>
        <v>1770</v>
      </c>
    </row>
    <row r="29" spans="1:14" ht="15" thickTop="1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24"/>
      <c r="N29" s="25"/>
    </row>
    <row r="30" spans="1:14" ht="15" thickBot="1">
      <c r="A30" s="41"/>
      <c r="B30" s="42" t="s">
        <v>30</v>
      </c>
      <c r="C30" s="43">
        <f>C6-C28</f>
        <v>120</v>
      </c>
      <c r="D30" s="43"/>
      <c r="E30" s="43">
        <f>E6-E28</f>
        <v>35</v>
      </c>
      <c r="F30" s="43">
        <f aca="true" t="shared" si="8" ref="F30:L30">F6-F28</f>
        <v>67</v>
      </c>
      <c r="G30" s="43">
        <f t="shared" si="8"/>
        <v>66</v>
      </c>
      <c r="H30" s="43">
        <f t="shared" si="8"/>
        <v>-47</v>
      </c>
      <c r="I30" s="43">
        <f t="shared" si="8"/>
        <v>-11</v>
      </c>
      <c r="J30" s="43">
        <f t="shared" si="8"/>
        <v>680</v>
      </c>
      <c r="K30" s="43">
        <f t="shared" si="8"/>
        <v>790</v>
      </c>
      <c r="L30" s="43">
        <f t="shared" si="8"/>
        <v>131.66666666666669</v>
      </c>
      <c r="M30" s="44">
        <f t="shared" si="2"/>
        <v>0.911392405063291</v>
      </c>
      <c r="N30" s="45">
        <f t="shared" si="3"/>
        <v>790.0000000000001</v>
      </c>
    </row>
    <row r="31" ht="15" thickTop="1"/>
  </sheetData>
  <mergeCells count="3">
    <mergeCell ref="A4:A6"/>
    <mergeCell ref="A8:A28"/>
    <mergeCell ref="A1:N1"/>
  </mergeCells>
  <printOptions/>
  <pageMargins left="0.75" right="0.75" top="1" bottom="1" header="0.512" footer="0.512"/>
  <pageSetup orientation="landscape" paperSize="9" r:id="rId2"/>
  <ignoredErrors>
    <ignoredError sqref="K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matsumoto</cp:lastModifiedBy>
  <cp:lastPrinted>2009-06-21T05:44:42Z</cp:lastPrinted>
  <dcterms:created xsi:type="dcterms:W3CDTF">2009-06-19T06:02:08Z</dcterms:created>
  <dcterms:modified xsi:type="dcterms:W3CDTF">2009-07-22T08:16:38Z</dcterms:modified>
  <cp:category/>
  <cp:version/>
  <cp:contentType/>
  <cp:contentStatus/>
</cp:coreProperties>
</file>